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gens\Desktop\"/>
    </mc:Choice>
  </mc:AlternateContent>
  <bookViews>
    <workbookView xWindow="0" yWindow="0" windowWidth="25200" windowHeight="11850" xr2:uid="{00000000-000D-0000-FFFF-FFFF00000000}"/>
  </bookViews>
  <sheets>
    <sheet name="Ark1" sheetId="1" r:id="rId1"/>
    <sheet name="Ark2" sheetId="2" r:id="rId2"/>
    <sheet name="Ark3" sheetId="3" r:id="rId3"/>
    <sheet name="Kompatibilitetsrapport" sheetId="4" r:id="rId4"/>
  </sheets>
  <calcPr calcId="171027"/>
</workbook>
</file>

<file path=xl/calcChain.xml><?xml version="1.0" encoding="utf-8"?>
<calcChain xmlns="http://schemas.openxmlformats.org/spreadsheetml/2006/main">
  <c r="N23" i="1" l="1"/>
  <c r="N9" i="1"/>
  <c r="N8" i="1"/>
  <c r="N10" i="1" s="1"/>
  <c r="N13" i="1" s="1"/>
  <c r="N7" i="1"/>
  <c r="B35" i="1"/>
  <c r="N15" i="1" l="1"/>
  <c r="N14" i="1" s="1"/>
  <c r="B15" i="1"/>
  <c r="B11" i="1"/>
  <c r="B8" i="1"/>
  <c r="N17" i="1" l="1"/>
  <c r="M23" i="1"/>
  <c r="M7" i="1"/>
  <c r="C8" i="1" l="1"/>
  <c r="L23" i="1" l="1"/>
  <c r="L7" i="1"/>
  <c r="K23" i="1"/>
  <c r="K7" i="1"/>
  <c r="D8" i="1" l="1"/>
  <c r="E8" i="1" s="1"/>
  <c r="F8" i="1" s="1"/>
  <c r="G8" i="1" s="1"/>
  <c r="H8" i="1" s="1"/>
  <c r="I8" i="1" s="1"/>
  <c r="J8" i="1" s="1"/>
  <c r="K8" i="1" s="1"/>
  <c r="L8" i="1" s="1"/>
  <c r="M8" i="1" s="1"/>
  <c r="B7" i="1" l="1"/>
  <c r="B9" i="1" s="1"/>
  <c r="C7" i="1"/>
  <c r="D7" i="1"/>
  <c r="E7" i="1"/>
  <c r="F7" i="1"/>
  <c r="G7" i="1"/>
  <c r="H7" i="1"/>
  <c r="I7" i="1"/>
  <c r="J7" i="1"/>
  <c r="J23" i="1"/>
  <c r="I23" i="1"/>
  <c r="H23" i="1"/>
  <c r="C23" i="1"/>
  <c r="C35" i="1" s="1"/>
  <c r="D23" i="1"/>
  <c r="E23" i="1"/>
  <c r="F23" i="1"/>
  <c r="G23" i="1"/>
  <c r="C9" i="1" l="1"/>
  <c r="C10" i="1" s="1"/>
  <c r="C13" i="1" s="1"/>
  <c r="C15" i="1" s="1"/>
  <c r="C21" i="1"/>
  <c r="B10" i="1"/>
  <c r="B13" i="1" s="1"/>
  <c r="D9" i="1" l="1"/>
  <c r="E9" i="1" s="1"/>
  <c r="F9" i="1" s="1"/>
  <c r="G9" i="1" s="1"/>
  <c r="H9" i="1" s="1"/>
  <c r="I9" i="1" s="1"/>
  <c r="J9" i="1" s="1"/>
  <c r="K9" i="1" s="1"/>
  <c r="L9" i="1" s="1"/>
  <c r="F10" i="1"/>
  <c r="F13" i="1" s="1"/>
  <c r="L10" i="1"/>
  <c r="L13" i="1" s="1"/>
  <c r="L15" i="1" s="1"/>
  <c r="M9" i="1"/>
  <c r="M10" i="1" s="1"/>
  <c r="M13" i="1" s="1"/>
  <c r="I10" i="1"/>
  <c r="I13" i="1" s="1"/>
  <c r="I15" i="1" s="1"/>
  <c r="J10" i="1"/>
  <c r="J13" i="1" s="1"/>
  <c r="J15" i="1" s="1"/>
  <c r="K10" i="1"/>
  <c r="K13" i="1" s="1"/>
  <c r="K15" i="1" s="1"/>
  <c r="H10" i="1"/>
  <c r="H13" i="1" s="1"/>
  <c r="H15" i="1" s="1"/>
  <c r="D10" i="1"/>
  <c r="D13" i="1" s="1"/>
  <c r="D15" i="1" s="1"/>
  <c r="D14" i="1" s="1"/>
  <c r="G10" i="1"/>
  <c r="G13" i="1" s="1"/>
  <c r="G15" i="1" s="1"/>
  <c r="E10" i="1"/>
  <c r="E13" i="1" s="1"/>
  <c r="E15" i="1" s="1"/>
  <c r="C14" i="1"/>
  <c r="F15" i="1"/>
  <c r="M15" i="1" l="1"/>
  <c r="M14" i="1" s="1"/>
  <c r="F17" i="1"/>
  <c r="F14" i="1"/>
  <c r="J17" i="1"/>
  <c r="J14" i="1"/>
  <c r="L17" i="1"/>
  <c r="L14" i="1"/>
  <c r="I17" i="1"/>
  <c r="I14" i="1"/>
  <c r="E17" i="1"/>
  <c r="E14" i="1"/>
  <c r="K17" i="1"/>
  <c r="K14" i="1"/>
  <c r="H17" i="1"/>
  <c r="H14" i="1"/>
  <c r="G17" i="1"/>
  <c r="G14" i="1"/>
  <c r="D17" i="1"/>
  <c r="D21" i="1"/>
  <c r="C17" i="1"/>
  <c r="C34" i="1"/>
  <c r="M17" i="1" l="1"/>
  <c r="D35" i="1"/>
  <c r="E21" i="1" s="1"/>
  <c r="D34" i="1"/>
  <c r="E35" i="1" l="1"/>
  <c r="F21" i="1" s="1"/>
  <c r="E34" i="1"/>
  <c r="F35" i="1" l="1"/>
  <c r="G21" i="1" s="1"/>
  <c r="F34" i="1"/>
  <c r="G35" i="1" l="1"/>
  <c r="H21" i="1" s="1"/>
  <c r="G34" i="1"/>
  <c r="H35" i="1" l="1"/>
  <c r="I21" i="1" s="1"/>
  <c r="H34" i="1"/>
  <c r="I35" i="1" l="1"/>
  <c r="J21" i="1" s="1"/>
  <c r="I34" i="1"/>
  <c r="J35" i="1" l="1"/>
  <c r="K21" i="1" s="1"/>
  <c r="J34" i="1"/>
  <c r="B17" i="1"/>
  <c r="K35" i="1" l="1"/>
  <c r="L21" i="1" s="1"/>
  <c r="L35" i="1" s="1"/>
  <c r="M21" i="1" s="1"/>
  <c r="M35" i="1" s="1"/>
  <c r="N21" i="1" s="1"/>
  <c r="N35" i="1" s="1"/>
  <c r="K34" i="1"/>
  <c r="L34" i="1" l="1"/>
  <c r="M34" i="1" s="1"/>
  <c r="N34" i="1" s="1"/>
</calcChain>
</file>

<file path=xl/sharedStrings.xml><?xml version="1.0" encoding="utf-8"?>
<sst xmlns="http://schemas.openxmlformats.org/spreadsheetml/2006/main" count="52" uniqueCount="40">
  <si>
    <t>Pumpebidrag</t>
  </si>
  <si>
    <t xml:space="preserve">Partsbidrag </t>
  </si>
  <si>
    <t>Indtægter i alt</t>
  </si>
  <si>
    <t>Budget</t>
  </si>
  <si>
    <t>Refusion,lejeindt. Mv.</t>
  </si>
  <si>
    <t>Financielle poster</t>
  </si>
  <si>
    <t>Likviditet (Ultimo) Akkumuleret</t>
  </si>
  <si>
    <t>Oprensning pumpesump</t>
  </si>
  <si>
    <t>Årets resultat</t>
  </si>
  <si>
    <t>UFO /konsolidering</t>
  </si>
  <si>
    <t>Renovering Risterenseanlæg(opsparring)</t>
  </si>
  <si>
    <t xml:space="preserve">Likviditet Bank(Ultimo) </t>
  </si>
  <si>
    <t>Kursværdi værdipapirer  ult.</t>
  </si>
  <si>
    <t>Kompatibilitetsrapport for LVLRF-Langtidsbudget 2015-2024-1-2-2014.xls</t>
  </si>
  <si>
    <t>Kør på 31-01-2014 16:35</t>
  </si>
  <si>
    <t>Følgende funktioner i denne projektmappe understøttes ikke af tidligere versioner af Excel. Disse funktioner mistes eller degraderes, når du gemmer projektmappen i et tidligere filformat.</t>
  </si>
  <si>
    <t>Mindre pålidelighedstab</t>
  </si>
  <si>
    <t>Antal forekomster</t>
  </si>
  <si>
    <t>Nogle celler eller typografier i denne projektmappe indeholder formatering, der ikke understøttes af det valgte filformat. Disse formater konverteres til det tilgængelige format, som ligner mest.</t>
  </si>
  <si>
    <t>Forventet Disponeret/ hensættelser</t>
  </si>
  <si>
    <t>Likviditet efter hensættelser</t>
  </si>
  <si>
    <t>Hensættelser akkumuleret</t>
  </si>
  <si>
    <t>Ejendomsbidrag (svarende til 450 parter)</t>
  </si>
  <si>
    <t>Omkostninger / Investeringer   /</t>
  </si>
  <si>
    <t>Indtægter</t>
  </si>
  <si>
    <t>Okostni. incl afskrivn.,UFO/konsolidering</t>
  </si>
  <si>
    <t>Okostni. incl afskrivn.</t>
  </si>
  <si>
    <t>Ejendomsbidrag (1.838)</t>
  </si>
  <si>
    <t>Mogens Stryger</t>
  </si>
  <si>
    <t>Renovering karme</t>
  </si>
  <si>
    <t>Pumpemesterbolig</t>
  </si>
  <si>
    <t>Partsbidrag (3.063.316) -(3.033.096)</t>
  </si>
  <si>
    <t>Renovering af pumper</t>
  </si>
  <si>
    <t>Ventilation</t>
  </si>
  <si>
    <t>Revision PARTER</t>
  </si>
  <si>
    <t>Udskiftning gelænder, springvand</t>
  </si>
  <si>
    <t>Reparation revner Pumpestation</t>
  </si>
  <si>
    <t>Maribo den 27-2-2018</t>
  </si>
  <si>
    <t>Langtidsbudget 2019-2029</t>
  </si>
  <si>
    <t>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</si>
</sst>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00B050"/>
      <name val="Arial"/>
      <family val="2"/>
    </font>
    <font>
      <b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164" fontId="3" fillId="2" borderId="3" xfId="1" applyFont="1" applyFill="1" applyBorder="1" applyAlignment="1"/>
    <xf numFmtId="0" fontId="4" fillId="0" borderId="5" xfId="0" applyFont="1" applyBorder="1"/>
    <xf numFmtId="0" fontId="3" fillId="0" borderId="0" xfId="0" applyFont="1" applyBorder="1"/>
    <xf numFmtId="0" fontId="3" fillId="3" borderId="5" xfId="0" applyFont="1" applyFill="1" applyBorder="1"/>
    <xf numFmtId="0" fontId="3" fillId="2" borderId="0" xfId="0" applyFont="1" applyFill="1"/>
    <xf numFmtId="0" fontId="3" fillId="0" borderId="8" xfId="0" applyFont="1" applyBorder="1"/>
    <xf numFmtId="165" fontId="9" fillId="2" borderId="9" xfId="0" applyNumberFormat="1" applyFont="1" applyFill="1" applyBorder="1"/>
    <xf numFmtId="165" fontId="9" fillId="2" borderId="10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Border="1"/>
    <xf numFmtId="0" fontId="10" fillId="0" borderId="5" xfId="0" applyFont="1" applyBorder="1"/>
    <xf numFmtId="165" fontId="9" fillId="3" borderId="9" xfId="0" applyNumberFormat="1" applyFont="1" applyFill="1" applyBorder="1"/>
    <xf numFmtId="0" fontId="5" fillId="0" borderId="0" xfId="0" applyFont="1"/>
    <xf numFmtId="9" fontId="3" fillId="0" borderId="3" xfId="0" applyNumberFormat="1" applyFont="1" applyBorder="1"/>
    <xf numFmtId="165" fontId="3" fillId="0" borderId="0" xfId="0" applyNumberFormat="1" applyFont="1" applyBorder="1"/>
    <xf numFmtId="1" fontId="3" fillId="0" borderId="16" xfId="0" applyNumberFormat="1" applyFont="1" applyBorder="1"/>
    <xf numFmtId="165" fontId="4" fillId="2" borderId="7" xfId="1" applyNumberFormat="1" applyFont="1" applyFill="1" applyBorder="1"/>
    <xf numFmtId="0" fontId="4" fillId="0" borderId="0" xfId="0" applyFont="1"/>
    <xf numFmtId="165" fontId="3" fillId="0" borderId="1" xfId="1" applyNumberFormat="1" applyFont="1" applyBorder="1" applyAlignment="1">
      <alignment horizontal="right"/>
    </xf>
    <xf numFmtId="0" fontId="9" fillId="0" borderId="8" xfId="0" applyFont="1" applyBorder="1"/>
    <xf numFmtId="0" fontId="6" fillId="0" borderId="5" xfId="0" applyFont="1" applyBorder="1"/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9" fontId="3" fillId="0" borderId="22" xfId="0" applyNumberFormat="1" applyFont="1" applyBorder="1"/>
    <xf numFmtId="0" fontId="3" fillId="2" borderId="5" xfId="0" applyFont="1" applyFill="1" applyBorder="1"/>
    <xf numFmtId="0" fontId="3" fillId="3" borderId="14" xfId="0" applyFont="1" applyFill="1" applyBorder="1"/>
    <xf numFmtId="165" fontId="9" fillId="3" borderId="23" xfId="0" applyNumberFormat="1" applyFont="1" applyFill="1" applyBorder="1"/>
    <xf numFmtId="0" fontId="3" fillId="3" borderId="11" xfId="0" applyFont="1" applyFill="1" applyBorder="1"/>
    <xf numFmtId="165" fontId="8" fillId="3" borderId="24" xfId="0" applyNumberFormat="1" applyFont="1" applyFill="1" applyBorder="1"/>
    <xf numFmtId="166" fontId="3" fillId="2" borderId="4" xfId="0" applyNumberFormat="1" applyFont="1" applyFill="1" applyBorder="1" applyAlignment="1">
      <alignment horizontal="center"/>
    </xf>
    <xf numFmtId="165" fontId="8" fillId="2" borderId="17" xfId="0" applyNumberFormat="1" applyFont="1" applyFill="1" applyBorder="1"/>
    <xf numFmtId="165" fontId="8" fillId="2" borderId="0" xfId="0" applyNumberFormat="1" applyFont="1" applyFill="1" applyBorder="1"/>
    <xf numFmtId="0" fontId="10" fillId="0" borderId="11" xfId="0" applyFont="1" applyBorder="1"/>
    <xf numFmtId="0" fontId="10" fillId="0" borderId="12" xfId="0" applyFont="1" applyBorder="1"/>
    <xf numFmtId="0" fontId="10" fillId="0" borderId="26" xfId="0" applyFont="1" applyBorder="1"/>
    <xf numFmtId="1" fontId="8" fillId="2" borderId="7" xfId="0" applyNumberFormat="1" applyFont="1" applyFill="1" applyBorder="1"/>
    <xf numFmtId="1" fontId="8" fillId="0" borderId="3" xfId="1" applyNumberFormat="1" applyFont="1" applyBorder="1"/>
    <xf numFmtId="1" fontId="8" fillId="0" borderId="15" xfId="1" applyNumberFormat="1" applyFont="1" applyBorder="1"/>
    <xf numFmtId="1" fontId="8" fillId="2" borderId="4" xfId="0" applyNumberFormat="1" applyFont="1" applyFill="1" applyBorder="1"/>
    <xf numFmtId="1" fontId="8" fillId="2" borderId="25" xfId="0" applyNumberFormat="1" applyFont="1" applyFill="1" applyBorder="1"/>
    <xf numFmtId="1" fontId="8" fillId="2" borderId="27" xfId="0" applyNumberFormat="1" applyFont="1" applyFill="1" applyBorder="1"/>
    <xf numFmtId="1" fontId="8" fillId="2" borderId="28" xfId="0" applyNumberFormat="1" applyFont="1" applyFill="1" applyBorder="1"/>
    <xf numFmtId="165" fontId="9" fillId="0" borderId="0" xfId="1" applyNumberFormat="1" applyFont="1" applyBorder="1"/>
    <xf numFmtId="0" fontId="11" fillId="0" borderId="0" xfId="0" applyFont="1" applyBorder="1"/>
    <xf numFmtId="0" fontId="4" fillId="0" borderId="14" xfId="0" applyFont="1" applyBorder="1"/>
    <xf numFmtId="3" fontId="9" fillId="2" borderId="18" xfId="0" applyNumberFormat="1" applyFont="1" applyFill="1" applyBorder="1"/>
    <xf numFmtId="0" fontId="10" fillId="0" borderId="14" xfId="0" applyFont="1" applyBorder="1"/>
    <xf numFmtId="165" fontId="10" fillId="2" borderId="29" xfId="0" applyNumberFormat="1" applyFont="1" applyFill="1" applyBorder="1"/>
    <xf numFmtId="1" fontId="9" fillId="2" borderId="30" xfId="0" applyNumberFormat="1" applyFont="1" applyFill="1" applyBorder="1"/>
    <xf numFmtId="165" fontId="4" fillId="2" borderId="18" xfId="0" applyNumberFormat="1" applyFont="1" applyFill="1" applyBorder="1"/>
    <xf numFmtId="0" fontId="11" fillId="0" borderId="5" xfId="0" applyFont="1" applyBorder="1"/>
    <xf numFmtId="165" fontId="11" fillId="0" borderId="7" xfId="1" applyNumberFormat="1" applyFont="1" applyBorder="1"/>
    <xf numFmtId="165" fontId="10" fillId="2" borderId="18" xfId="0" applyNumberFormat="1" applyFont="1" applyFill="1" applyBorder="1"/>
    <xf numFmtId="0" fontId="11" fillId="0" borderId="8" xfId="0" applyFont="1" applyBorder="1"/>
    <xf numFmtId="0" fontId="10" fillId="0" borderId="33" xfId="0" applyFont="1" applyBorder="1"/>
    <xf numFmtId="1" fontId="8" fillId="2" borderId="1" xfId="0" applyNumberFormat="1" applyFont="1" applyFill="1" applyBorder="1"/>
    <xf numFmtId="1" fontId="8" fillId="2" borderId="2" xfId="0" applyNumberFormat="1" applyFont="1" applyFill="1" applyBorder="1"/>
    <xf numFmtId="165" fontId="11" fillId="0" borderId="6" xfId="1" applyNumberFormat="1" applyFont="1" applyBorder="1"/>
    <xf numFmtId="165" fontId="3" fillId="4" borderId="1" xfId="1" applyNumberFormat="1" applyFont="1" applyFill="1" applyBorder="1" applyAlignment="1">
      <alignment horizontal="right"/>
    </xf>
    <xf numFmtId="1" fontId="3" fillId="4" borderId="16" xfId="0" applyNumberFormat="1" applyFont="1" applyFill="1" applyBorder="1"/>
    <xf numFmtId="1" fontId="9" fillId="4" borderId="30" xfId="0" applyNumberFormat="1" applyFont="1" applyFill="1" applyBorder="1"/>
    <xf numFmtId="165" fontId="4" fillId="4" borderId="18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13" xfId="0" applyFont="1" applyBorder="1"/>
    <xf numFmtId="0" fontId="4" fillId="0" borderId="13" xfId="0" applyFont="1" applyBorder="1"/>
    <xf numFmtId="3" fontId="9" fillId="2" borderId="31" xfId="0" applyNumberFormat="1" applyFont="1" applyFill="1" applyBorder="1"/>
    <xf numFmtId="1" fontId="8" fillId="2" borderId="32" xfId="0" applyNumberFormat="1" applyFont="1" applyFill="1" applyBorder="1"/>
    <xf numFmtId="0" fontId="10" fillId="0" borderId="13" xfId="0" applyFont="1" applyBorder="1"/>
    <xf numFmtId="165" fontId="3" fillId="2" borderId="1" xfId="1" applyNumberFormat="1" applyFont="1" applyFill="1" applyBorder="1" applyAlignment="1">
      <alignment horizontal="right"/>
    </xf>
    <xf numFmtId="1" fontId="3" fillId="2" borderId="16" xfId="0" applyNumberFormat="1" applyFont="1" applyFill="1" applyBorder="1"/>
    <xf numFmtId="164" fontId="8" fillId="4" borderId="3" xfId="1" applyFont="1" applyFill="1" applyBorder="1" applyAlignment="1"/>
    <xf numFmtId="166" fontId="3" fillId="4" borderId="4" xfId="0" applyNumberFormat="1" applyFont="1" applyFill="1" applyBorder="1" applyAlignment="1">
      <alignment horizontal="center"/>
    </xf>
    <xf numFmtId="165" fontId="4" fillId="4" borderId="7" xfId="1" applyNumberFormat="1" applyFont="1" applyFill="1" applyBorder="1"/>
    <xf numFmtId="165" fontId="9" fillId="4" borderId="0" xfId="1" applyNumberFormat="1" applyFont="1" applyFill="1" applyBorder="1"/>
    <xf numFmtId="165" fontId="11" fillId="4" borderId="6" xfId="1" applyNumberFormat="1" applyFont="1" applyFill="1" applyBorder="1"/>
    <xf numFmtId="165" fontId="11" fillId="4" borderId="7" xfId="1" applyNumberFormat="1" applyFont="1" applyFill="1" applyBorder="1"/>
    <xf numFmtId="0" fontId="9" fillId="2" borderId="33" xfId="0" applyFont="1" applyFill="1" applyBorder="1"/>
    <xf numFmtId="164" fontId="3" fillId="2" borderId="22" xfId="1" applyFont="1" applyFill="1" applyBorder="1" applyAlignment="1"/>
    <xf numFmtId="166" fontId="3" fillId="2" borderId="35" xfId="0" applyNumberFormat="1" applyFont="1" applyFill="1" applyBorder="1" applyAlignment="1">
      <alignment horizontal="center"/>
    </xf>
    <xf numFmtId="165" fontId="3" fillId="0" borderId="36" xfId="1" applyNumberFormat="1" applyFont="1" applyBorder="1" applyAlignment="1">
      <alignment horizontal="right"/>
    </xf>
    <xf numFmtId="1" fontId="3" fillId="0" borderId="37" xfId="0" applyNumberFormat="1" applyFont="1" applyBorder="1"/>
    <xf numFmtId="165" fontId="4" fillId="2" borderId="34" xfId="1" applyNumberFormat="1" applyFont="1" applyFill="1" applyBorder="1"/>
    <xf numFmtId="1" fontId="9" fillId="2" borderId="38" xfId="0" applyNumberFormat="1" applyFont="1" applyFill="1" applyBorder="1"/>
    <xf numFmtId="165" fontId="11" fillId="0" borderId="40" xfId="1" applyNumberFormat="1" applyFont="1" applyBorder="1"/>
    <xf numFmtId="165" fontId="11" fillId="0" borderId="34" xfId="1" applyNumberFormat="1" applyFont="1" applyBorder="1"/>
    <xf numFmtId="1" fontId="9" fillId="2" borderId="6" xfId="0" applyNumberFormat="1" applyFont="1" applyFill="1" applyBorder="1"/>
    <xf numFmtId="165" fontId="9" fillId="0" borderId="16" xfId="1" applyNumberFormat="1" applyFont="1" applyBorder="1"/>
    <xf numFmtId="1" fontId="8" fillId="0" borderId="22" xfId="1" applyNumberFormat="1" applyFont="1" applyBorder="1"/>
    <xf numFmtId="1" fontId="8" fillId="2" borderId="35" xfId="0" applyNumberFormat="1" applyFont="1" applyFill="1" applyBorder="1"/>
    <xf numFmtId="1" fontId="8" fillId="2" borderId="36" xfId="0" applyNumberFormat="1" applyFont="1" applyFill="1" applyBorder="1"/>
    <xf numFmtId="1" fontId="8" fillId="2" borderId="41" xfId="0" applyNumberFormat="1" applyFont="1" applyFill="1" applyBorder="1"/>
    <xf numFmtId="1" fontId="8" fillId="2" borderId="34" xfId="0" applyNumberFormat="1" applyFont="1" applyFill="1" applyBorder="1"/>
    <xf numFmtId="1" fontId="8" fillId="0" borderId="42" xfId="1" applyNumberFormat="1" applyFont="1" applyBorder="1"/>
    <xf numFmtId="1" fontId="8" fillId="2" borderId="43" xfId="0" applyNumberFormat="1" applyFont="1" applyFill="1" applyBorder="1"/>
    <xf numFmtId="1" fontId="8" fillId="2" borderId="44" xfId="0" applyNumberFormat="1" applyFont="1" applyFill="1" applyBorder="1"/>
    <xf numFmtId="1" fontId="8" fillId="2" borderId="45" xfId="0" applyNumberFormat="1" applyFont="1" applyFill="1" applyBorder="1"/>
    <xf numFmtId="165" fontId="9" fillId="2" borderId="32" xfId="0" applyNumberFormat="1" applyFont="1" applyFill="1" applyBorder="1"/>
    <xf numFmtId="165" fontId="3" fillId="2" borderId="16" xfId="0" applyNumberFormat="1" applyFont="1" applyFill="1" applyBorder="1"/>
    <xf numFmtId="165" fontId="3" fillId="2" borderId="37" xfId="0" applyNumberFormat="1" applyFont="1" applyFill="1" applyBorder="1"/>
    <xf numFmtId="165" fontId="3" fillId="2" borderId="28" xfId="0" applyNumberFormat="1" applyFont="1" applyFill="1" applyBorder="1"/>
    <xf numFmtId="164" fontId="3" fillId="2" borderId="46" xfId="1" applyFont="1" applyFill="1" applyBorder="1" applyAlignment="1"/>
    <xf numFmtId="0" fontId="3" fillId="0" borderId="35" xfId="0" applyFont="1" applyFill="1" applyBorder="1" applyAlignment="1">
      <alignment horizontal="center"/>
    </xf>
    <xf numFmtId="0" fontId="3" fillId="0" borderId="45" xfId="0" applyFont="1" applyBorder="1"/>
    <xf numFmtId="9" fontId="3" fillId="0" borderId="4" xfId="0" applyNumberFormat="1" applyFont="1" applyBorder="1"/>
    <xf numFmtId="165" fontId="10" fillId="2" borderId="34" xfId="0" applyNumberFormat="1" applyFont="1" applyFill="1" applyBorder="1"/>
    <xf numFmtId="165" fontId="10" fillId="2" borderId="7" xfId="0" applyNumberFormat="1" applyFont="1" applyFill="1" applyBorder="1"/>
    <xf numFmtId="165" fontId="9" fillId="2" borderId="46" xfId="0" applyNumberFormat="1" applyFont="1" applyFill="1" applyBorder="1"/>
    <xf numFmtId="165" fontId="10" fillId="4" borderId="9" xfId="0" applyNumberFormat="1" applyFont="1" applyFill="1" applyBorder="1"/>
    <xf numFmtId="165" fontId="10" fillId="2" borderId="9" xfId="0" applyNumberFormat="1" applyFont="1" applyFill="1" applyBorder="1"/>
    <xf numFmtId="0" fontId="3" fillId="0" borderId="4" xfId="0" applyFont="1" applyBorder="1"/>
    <xf numFmtId="164" fontId="8" fillId="2" borderId="3" xfId="1" applyFont="1" applyFill="1" applyBorder="1" applyAlignment="1"/>
    <xf numFmtId="165" fontId="9" fillId="2" borderId="0" xfId="1" applyNumberFormat="1" applyFont="1" applyFill="1" applyBorder="1"/>
    <xf numFmtId="165" fontId="11" fillId="2" borderId="6" xfId="1" applyNumberFormat="1" applyFont="1" applyFill="1" applyBorder="1"/>
    <xf numFmtId="165" fontId="11" fillId="2" borderId="7" xfId="1" applyNumberFormat="1" applyFont="1" applyFill="1" applyBorder="1"/>
    <xf numFmtId="3" fontId="9" fillId="2" borderId="39" xfId="0" applyNumberFormat="1" applyFont="1" applyFill="1" applyBorder="1"/>
    <xf numFmtId="165" fontId="10" fillId="2" borderId="32" xfId="0" applyNumberFormat="1" applyFont="1" applyFill="1" applyBorder="1"/>
    <xf numFmtId="165" fontId="3" fillId="2" borderId="41" xfId="0" applyNumberFormat="1" applyFont="1" applyFill="1" applyBorder="1"/>
    <xf numFmtId="165" fontId="8" fillId="3" borderId="42" xfId="0" applyNumberFormat="1" applyFont="1" applyFill="1" applyBorder="1"/>
    <xf numFmtId="165" fontId="8" fillId="3" borderId="15" xfId="0" applyNumberFormat="1" applyFont="1" applyFill="1" applyBorder="1"/>
    <xf numFmtId="165" fontId="9" fillId="2" borderId="34" xfId="0" applyNumberFormat="1" applyFont="1" applyFill="1" applyBorder="1"/>
    <xf numFmtId="165" fontId="8" fillId="3" borderId="22" xfId="0" applyNumberFormat="1" applyFont="1" applyFill="1" applyBorder="1"/>
    <xf numFmtId="165" fontId="9" fillId="3" borderId="29" xfId="0" applyNumberFormat="1" applyFont="1" applyFill="1" applyBorder="1"/>
    <xf numFmtId="165" fontId="8" fillId="2" borderId="47" xfId="0" applyNumberFormat="1" applyFont="1" applyFill="1" applyBorder="1"/>
    <xf numFmtId="165" fontId="9" fillId="3" borderId="18" xfId="0" applyNumberFormat="1" applyFont="1" applyFill="1" applyBorder="1"/>
    <xf numFmtId="165" fontId="9" fillId="3" borderId="27" xfId="0" applyNumberFormat="1" applyFont="1" applyFill="1" applyBorder="1"/>
    <xf numFmtId="165" fontId="8" fillId="2" borderId="34" xfId="0" applyNumberFormat="1" applyFont="1" applyFill="1" applyBorder="1"/>
    <xf numFmtId="165" fontId="8" fillId="2" borderId="7" xfId="0" applyNumberFormat="1" applyFont="1" applyFill="1" applyBorder="1"/>
    <xf numFmtId="165" fontId="8" fillId="3" borderId="3" xfId="0" applyNumberFormat="1" applyFont="1" applyFill="1" applyBorder="1"/>
    <xf numFmtId="9" fontId="3" fillId="5" borderId="3" xfId="0" applyNumberFormat="1" applyFont="1" applyFill="1" applyBorder="1"/>
    <xf numFmtId="0" fontId="3" fillId="5" borderId="4" xfId="0" applyFont="1" applyFill="1" applyBorder="1" applyAlignment="1">
      <alignment horizontal="center"/>
    </xf>
    <xf numFmtId="165" fontId="3" fillId="5" borderId="0" xfId="0" applyNumberFormat="1" applyFont="1" applyFill="1" applyBorder="1"/>
    <xf numFmtId="164" fontId="3" fillId="5" borderId="3" xfId="1" applyFont="1" applyFill="1" applyBorder="1" applyAlignment="1"/>
    <xf numFmtId="166" fontId="3" fillId="5" borderId="4" xfId="0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right"/>
    </xf>
    <xf numFmtId="1" fontId="3" fillId="5" borderId="16" xfId="0" applyNumberFormat="1" applyFont="1" applyFill="1" applyBorder="1"/>
    <xf numFmtId="165" fontId="4" fillId="5" borderId="7" xfId="1" applyNumberFormat="1" applyFont="1" applyFill="1" applyBorder="1"/>
    <xf numFmtId="1" fontId="9" fillId="5" borderId="6" xfId="0" applyNumberFormat="1" applyFont="1" applyFill="1" applyBorder="1"/>
    <xf numFmtId="165" fontId="4" fillId="5" borderId="18" xfId="0" applyNumberFormat="1" applyFont="1" applyFill="1" applyBorder="1"/>
    <xf numFmtId="165" fontId="9" fillId="5" borderId="7" xfId="1" applyNumberFormat="1" applyFont="1" applyFill="1" applyBorder="1"/>
    <xf numFmtId="165" fontId="11" fillId="5" borderId="6" xfId="1" applyNumberFormat="1" applyFont="1" applyFill="1" applyBorder="1"/>
    <xf numFmtId="165" fontId="11" fillId="5" borderId="7" xfId="1" applyNumberFormat="1" applyFont="1" applyFill="1" applyBorder="1"/>
    <xf numFmtId="3" fontId="9" fillId="5" borderId="18" xfId="0" applyNumberFormat="1" applyFont="1" applyFill="1" applyBorder="1"/>
    <xf numFmtId="165" fontId="10" fillId="5" borderId="7" xfId="0" applyNumberFormat="1" applyFont="1" applyFill="1" applyBorder="1"/>
    <xf numFmtId="165" fontId="9" fillId="3" borderId="7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C27" sqref="C27"/>
    </sheetView>
  </sheetViews>
  <sheetFormatPr defaultRowHeight="12" x14ac:dyDescent="0.2"/>
  <cols>
    <col min="1" max="1" width="34.42578125" style="1" bestFit="1" customWidth="1"/>
    <col min="2" max="2" width="8.85546875" style="1" customWidth="1"/>
    <col min="3" max="13" width="8.28515625" style="1" customWidth="1"/>
    <col min="14" max="16384" width="9.140625" style="1"/>
  </cols>
  <sheetData>
    <row r="1" spans="1:14" ht="15.75" x14ac:dyDescent="0.25">
      <c r="A1" s="15" t="s">
        <v>38</v>
      </c>
      <c r="B1" s="15" t="s">
        <v>23</v>
      </c>
      <c r="C1" s="15"/>
      <c r="D1" s="15"/>
      <c r="E1" s="15"/>
      <c r="F1" s="15" t="s">
        <v>0</v>
      </c>
    </row>
    <row r="2" spans="1:14" ht="12.75" thickBot="1" x14ac:dyDescent="0.25"/>
    <row r="3" spans="1:14" x14ac:dyDescent="0.2">
      <c r="A3" s="7"/>
      <c r="B3" s="141" t="s">
        <v>39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35" t="s">
        <v>3</v>
      </c>
      <c r="K3" s="116" t="s">
        <v>3</v>
      </c>
      <c r="L3" s="116" t="s">
        <v>3</v>
      </c>
      <c r="M3" s="116" t="s">
        <v>3</v>
      </c>
      <c r="N3" s="116" t="s">
        <v>3</v>
      </c>
    </row>
    <row r="4" spans="1:14" x14ac:dyDescent="0.2">
      <c r="A4" s="12"/>
      <c r="B4" s="142">
        <v>2017</v>
      </c>
      <c r="C4" s="74">
        <v>2018</v>
      </c>
      <c r="D4" s="74">
        <v>2019</v>
      </c>
      <c r="E4" s="75">
        <v>2020</v>
      </c>
      <c r="F4" s="75">
        <v>2021</v>
      </c>
      <c r="G4" s="75">
        <v>2022</v>
      </c>
      <c r="H4" s="75">
        <v>2023</v>
      </c>
      <c r="I4" s="75">
        <v>2024</v>
      </c>
      <c r="J4" s="114">
        <v>2025</v>
      </c>
      <c r="K4" s="75">
        <v>2026</v>
      </c>
      <c r="L4" s="75">
        <v>2027</v>
      </c>
      <c r="M4" s="75">
        <v>2028</v>
      </c>
      <c r="N4" s="75">
        <v>2029</v>
      </c>
    </row>
    <row r="5" spans="1:14" ht="12.75" thickBot="1" x14ac:dyDescent="0.25">
      <c r="A5" s="76" t="s">
        <v>24</v>
      </c>
      <c r="B5" s="143"/>
      <c r="C5" s="17"/>
      <c r="D5" s="17"/>
      <c r="E5" s="17"/>
      <c r="F5" s="17"/>
      <c r="G5" s="17"/>
      <c r="H5" s="17"/>
      <c r="I5" s="4"/>
      <c r="J5" s="4"/>
      <c r="K5" s="4"/>
      <c r="L5" s="4"/>
      <c r="M5" s="115"/>
      <c r="N5" s="115"/>
    </row>
    <row r="6" spans="1:14" x14ac:dyDescent="0.2">
      <c r="A6" s="10" t="s">
        <v>1</v>
      </c>
      <c r="B6" s="144">
        <v>0.5</v>
      </c>
      <c r="C6" s="123">
        <v>0.54</v>
      </c>
      <c r="D6" s="83">
        <v>0.54</v>
      </c>
      <c r="E6" s="2">
        <v>0.54</v>
      </c>
      <c r="F6" s="2">
        <v>0.54</v>
      </c>
      <c r="G6" s="2">
        <v>0.54</v>
      </c>
      <c r="H6" s="2">
        <v>0.54</v>
      </c>
      <c r="I6" s="2">
        <v>0.54</v>
      </c>
      <c r="J6" s="2">
        <v>0.54</v>
      </c>
      <c r="K6" s="2">
        <v>0.54</v>
      </c>
      <c r="L6" s="90">
        <v>0.54</v>
      </c>
      <c r="M6" s="113">
        <v>0.54</v>
      </c>
      <c r="N6" s="113">
        <v>0.54</v>
      </c>
    </row>
    <row r="7" spans="1:14" x14ac:dyDescent="0.2">
      <c r="A7" s="11" t="s">
        <v>22</v>
      </c>
      <c r="B7" s="145">
        <f t="shared" ref="B7:J7" si="0">450*B6</f>
        <v>225</v>
      </c>
      <c r="C7" s="41">
        <f t="shared" si="0"/>
        <v>243.00000000000003</v>
      </c>
      <c r="D7" s="84">
        <f t="shared" si="0"/>
        <v>243.00000000000003</v>
      </c>
      <c r="E7" s="41">
        <f t="shared" si="0"/>
        <v>243.00000000000003</v>
      </c>
      <c r="F7" s="41">
        <f t="shared" si="0"/>
        <v>243.00000000000003</v>
      </c>
      <c r="G7" s="41">
        <f t="shared" si="0"/>
        <v>243.00000000000003</v>
      </c>
      <c r="H7" s="41">
        <f t="shared" si="0"/>
        <v>243.00000000000003</v>
      </c>
      <c r="I7" s="41">
        <f t="shared" si="0"/>
        <v>243.00000000000003</v>
      </c>
      <c r="J7" s="41">
        <f t="shared" si="0"/>
        <v>243.00000000000003</v>
      </c>
      <c r="K7" s="41">
        <f t="shared" ref="K7:L7" si="1">450*K6</f>
        <v>243.00000000000003</v>
      </c>
      <c r="L7" s="91">
        <f t="shared" si="1"/>
        <v>243.00000000000003</v>
      </c>
      <c r="M7" s="41">
        <f t="shared" ref="M7:N7" si="2">450*M6</f>
        <v>243.00000000000003</v>
      </c>
      <c r="N7" s="41">
        <f t="shared" si="2"/>
        <v>243.00000000000003</v>
      </c>
    </row>
    <row r="8" spans="1:14" x14ac:dyDescent="0.2">
      <c r="A8" s="12" t="s">
        <v>31</v>
      </c>
      <c r="B8" s="146">
        <f>3033.316*B6</f>
        <v>1516.6579999999999</v>
      </c>
      <c r="C8" s="81">
        <f>3033*C6</f>
        <v>1637.8200000000002</v>
      </c>
      <c r="D8" s="70">
        <f t="shared" ref="D8:N8" si="3">C8</f>
        <v>1637.8200000000002</v>
      </c>
      <c r="E8" s="21">
        <f t="shared" si="3"/>
        <v>1637.8200000000002</v>
      </c>
      <c r="F8" s="21">
        <f t="shared" si="3"/>
        <v>1637.8200000000002</v>
      </c>
      <c r="G8" s="21">
        <f t="shared" si="3"/>
        <v>1637.8200000000002</v>
      </c>
      <c r="H8" s="21">
        <f t="shared" si="3"/>
        <v>1637.8200000000002</v>
      </c>
      <c r="I8" s="21">
        <f t="shared" si="3"/>
        <v>1637.8200000000002</v>
      </c>
      <c r="J8" s="21">
        <f t="shared" si="3"/>
        <v>1637.8200000000002</v>
      </c>
      <c r="K8" s="21">
        <f t="shared" si="3"/>
        <v>1637.8200000000002</v>
      </c>
      <c r="L8" s="92">
        <f t="shared" si="3"/>
        <v>1637.8200000000002</v>
      </c>
      <c r="M8" s="21">
        <f t="shared" si="3"/>
        <v>1637.8200000000002</v>
      </c>
      <c r="N8" s="21">
        <f t="shared" si="3"/>
        <v>1637.8200000000002</v>
      </c>
    </row>
    <row r="9" spans="1:14" ht="12.75" thickBot="1" x14ac:dyDescent="0.25">
      <c r="A9" s="12" t="s">
        <v>27</v>
      </c>
      <c r="B9" s="147">
        <f>B7*1.836</f>
        <v>413.1</v>
      </c>
      <c r="C9" s="82">
        <f>1.838*C7</f>
        <v>446.63400000000007</v>
      </c>
      <c r="D9" s="71">
        <f t="shared" ref="D9:N9" si="4">C9</f>
        <v>446.63400000000007</v>
      </c>
      <c r="E9" s="18">
        <f t="shared" si="4"/>
        <v>446.63400000000007</v>
      </c>
      <c r="F9" s="18">
        <f t="shared" si="4"/>
        <v>446.63400000000007</v>
      </c>
      <c r="G9" s="18">
        <f t="shared" si="4"/>
        <v>446.63400000000007</v>
      </c>
      <c r="H9" s="18">
        <f t="shared" si="4"/>
        <v>446.63400000000007</v>
      </c>
      <c r="I9" s="18">
        <f t="shared" si="4"/>
        <v>446.63400000000007</v>
      </c>
      <c r="J9" s="18">
        <f t="shared" si="4"/>
        <v>446.63400000000007</v>
      </c>
      <c r="K9" s="18">
        <f t="shared" si="4"/>
        <v>446.63400000000007</v>
      </c>
      <c r="L9" s="93">
        <f t="shared" si="4"/>
        <v>446.63400000000007</v>
      </c>
      <c r="M9" s="18">
        <f t="shared" si="4"/>
        <v>446.63400000000007</v>
      </c>
      <c r="N9" s="18">
        <f t="shared" si="4"/>
        <v>446.63400000000007</v>
      </c>
    </row>
    <row r="10" spans="1:14" s="20" customFormat="1" ht="12.75" thickBot="1" x14ac:dyDescent="0.25">
      <c r="A10" s="3" t="s">
        <v>0</v>
      </c>
      <c r="B10" s="148">
        <f t="shared" ref="B10:J10" si="5">SUM(B8:B9)</f>
        <v>1929.7579999999998</v>
      </c>
      <c r="C10" s="19">
        <f t="shared" si="5"/>
        <v>2084.4540000000002</v>
      </c>
      <c r="D10" s="85">
        <f t="shared" si="5"/>
        <v>2084.4540000000002</v>
      </c>
      <c r="E10" s="19">
        <f t="shared" si="5"/>
        <v>2084.4540000000002</v>
      </c>
      <c r="F10" s="19">
        <f t="shared" si="5"/>
        <v>2084.4540000000002</v>
      </c>
      <c r="G10" s="19">
        <f t="shared" si="5"/>
        <v>2084.4540000000002</v>
      </c>
      <c r="H10" s="19">
        <f t="shared" si="5"/>
        <v>2084.4540000000002</v>
      </c>
      <c r="I10" s="19">
        <f t="shared" si="5"/>
        <v>2084.4540000000002</v>
      </c>
      <c r="J10" s="19">
        <f t="shared" si="5"/>
        <v>2084.4540000000002</v>
      </c>
      <c r="K10" s="19">
        <f t="shared" ref="K10:L10" si="6">SUM(K8:K9)</f>
        <v>2084.4540000000002</v>
      </c>
      <c r="L10" s="94">
        <f t="shared" si="6"/>
        <v>2084.4540000000002</v>
      </c>
      <c r="M10" s="19">
        <f t="shared" ref="M10:N10" si="7">SUM(M8:M9)</f>
        <v>2084.4540000000002</v>
      </c>
      <c r="N10" s="19">
        <f t="shared" si="7"/>
        <v>2084.4540000000002</v>
      </c>
    </row>
    <row r="11" spans="1:14" s="6" customFormat="1" x14ac:dyDescent="0.2">
      <c r="A11" s="89" t="s">
        <v>4</v>
      </c>
      <c r="B11" s="149">
        <f>254.355+65.595+22.153</f>
        <v>342.10300000000001</v>
      </c>
      <c r="C11" s="60">
        <v>284</v>
      </c>
      <c r="D11" s="72">
        <v>302</v>
      </c>
      <c r="E11" s="60">
        <v>290</v>
      </c>
      <c r="F11" s="60">
        <v>290</v>
      </c>
      <c r="G11" s="60">
        <v>290</v>
      </c>
      <c r="H11" s="60">
        <v>290</v>
      </c>
      <c r="I11" s="60">
        <v>290</v>
      </c>
      <c r="J11" s="60">
        <v>290</v>
      </c>
      <c r="K11" s="60">
        <v>290</v>
      </c>
      <c r="L11" s="95">
        <v>290</v>
      </c>
      <c r="M11" s="98">
        <v>290</v>
      </c>
      <c r="N11" s="98">
        <v>290</v>
      </c>
    </row>
    <row r="12" spans="1:14" ht="12.75" thickBot="1" x14ac:dyDescent="0.25">
      <c r="A12" s="77" t="s">
        <v>5</v>
      </c>
      <c r="B12" s="150">
        <v>11.968999999999999</v>
      </c>
      <c r="C12" s="61">
        <v>5</v>
      </c>
      <c r="D12" s="73">
        <v>5</v>
      </c>
      <c r="E12" s="61">
        <v>5</v>
      </c>
      <c r="F12" s="61">
        <v>5</v>
      </c>
      <c r="G12" s="61">
        <v>5</v>
      </c>
      <c r="H12" s="61">
        <v>5</v>
      </c>
      <c r="I12" s="61">
        <v>5</v>
      </c>
      <c r="J12" s="61">
        <v>5</v>
      </c>
      <c r="K12" s="61">
        <v>5</v>
      </c>
      <c r="L12" s="61">
        <v>5</v>
      </c>
      <c r="M12" s="61">
        <v>5</v>
      </c>
      <c r="N12" s="61">
        <v>5</v>
      </c>
    </row>
    <row r="13" spans="1:14" s="4" customFormat="1" ht="12.75" thickBot="1" x14ac:dyDescent="0.25">
      <c r="A13" s="22" t="s">
        <v>2</v>
      </c>
      <c r="B13" s="151">
        <f t="shared" ref="B13:J13" si="8">B10+B11+B12</f>
        <v>2283.83</v>
      </c>
      <c r="C13" s="124">
        <f t="shared" si="8"/>
        <v>2373.4540000000002</v>
      </c>
      <c r="D13" s="86">
        <f t="shared" si="8"/>
        <v>2391.4540000000002</v>
      </c>
      <c r="E13" s="54">
        <f t="shared" si="8"/>
        <v>2379.4540000000002</v>
      </c>
      <c r="F13" s="54">
        <f t="shared" si="8"/>
        <v>2379.4540000000002</v>
      </c>
      <c r="G13" s="54">
        <f t="shared" si="8"/>
        <v>2379.4540000000002</v>
      </c>
      <c r="H13" s="54">
        <f t="shared" si="8"/>
        <v>2379.4540000000002</v>
      </c>
      <c r="I13" s="54">
        <f t="shared" si="8"/>
        <v>2379.4540000000002</v>
      </c>
      <c r="J13" s="54">
        <f t="shared" si="8"/>
        <v>2379.4540000000002</v>
      </c>
      <c r="K13" s="54">
        <f t="shared" ref="K13:L13" si="9">K10+K11+K12</f>
        <v>2379.4540000000002</v>
      </c>
      <c r="L13" s="54">
        <f t="shared" si="9"/>
        <v>2379.4540000000002</v>
      </c>
      <c r="M13" s="99">
        <f t="shared" ref="M13:N13" si="10">M10+M11+M12</f>
        <v>2379.4540000000002</v>
      </c>
      <c r="N13" s="99">
        <f t="shared" si="10"/>
        <v>2379.4540000000002</v>
      </c>
    </row>
    <row r="14" spans="1:14" s="4" customFormat="1" ht="12.75" thickBot="1" x14ac:dyDescent="0.25">
      <c r="A14" s="65" t="s">
        <v>26</v>
      </c>
      <c r="B14" s="152">
        <v>2294.837</v>
      </c>
      <c r="C14" s="125">
        <f>C15-C18</f>
        <v>2050.4540000000002</v>
      </c>
      <c r="D14" s="87">
        <f>D15-D18</f>
        <v>2097.4540000000002</v>
      </c>
      <c r="E14" s="69">
        <f t="shared" ref="E14:I14" si="11">E15-E18</f>
        <v>2085.4540000000002</v>
      </c>
      <c r="F14" s="69">
        <f t="shared" si="11"/>
        <v>2085.4540000000002</v>
      </c>
      <c r="G14" s="69">
        <f t="shared" si="11"/>
        <v>2085.4540000000002</v>
      </c>
      <c r="H14" s="69">
        <f t="shared" si="11"/>
        <v>2085.4540000000002</v>
      </c>
      <c r="I14" s="69">
        <f t="shared" si="11"/>
        <v>2085.4540000000002</v>
      </c>
      <c r="J14" s="69">
        <f>J15-J18</f>
        <v>2085.4540000000002</v>
      </c>
      <c r="K14" s="69">
        <f t="shared" ref="K14" si="12">K15-K18</f>
        <v>2085.4540000000002</v>
      </c>
      <c r="L14" s="96">
        <f t="shared" ref="L14:M14" si="13">L15-L18</f>
        <v>2085.4540000000002</v>
      </c>
      <c r="M14" s="69">
        <f t="shared" si="13"/>
        <v>2085.4540000000002</v>
      </c>
      <c r="N14" s="69">
        <f t="shared" ref="N14" si="14">N15-N18</f>
        <v>2085.4540000000002</v>
      </c>
    </row>
    <row r="15" spans="1:14" s="55" customFormat="1" ht="12.75" thickBot="1" x14ac:dyDescent="0.25">
      <c r="A15" s="62" t="s">
        <v>25</v>
      </c>
      <c r="B15" s="153">
        <f>B14</f>
        <v>2294.837</v>
      </c>
      <c r="C15" s="126">
        <f>C13</f>
        <v>2373.4540000000002</v>
      </c>
      <c r="D15" s="88">
        <f t="shared" ref="D15:L15" si="15">D13</f>
        <v>2391.4540000000002</v>
      </c>
      <c r="E15" s="63">
        <f t="shared" si="15"/>
        <v>2379.4540000000002</v>
      </c>
      <c r="F15" s="63">
        <f t="shared" si="15"/>
        <v>2379.4540000000002</v>
      </c>
      <c r="G15" s="63">
        <f t="shared" si="15"/>
        <v>2379.4540000000002</v>
      </c>
      <c r="H15" s="63">
        <f t="shared" si="15"/>
        <v>2379.4540000000002</v>
      </c>
      <c r="I15" s="63">
        <f t="shared" si="15"/>
        <v>2379.4540000000002</v>
      </c>
      <c r="J15" s="63">
        <f t="shared" si="15"/>
        <v>2379.4540000000002</v>
      </c>
      <c r="K15" s="63">
        <f t="shared" si="15"/>
        <v>2379.4540000000002</v>
      </c>
      <c r="L15" s="97">
        <f t="shared" si="15"/>
        <v>2379.4540000000002</v>
      </c>
      <c r="M15" s="63">
        <f t="shared" ref="M15:N15" si="16">M13</f>
        <v>2379.4540000000002</v>
      </c>
      <c r="N15" s="63">
        <f t="shared" si="16"/>
        <v>2379.4540000000002</v>
      </c>
    </row>
    <row r="16" spans="1:14" ht="12.75" thickBot="1" x14ac:dyDescent="0.25">
      <c r="A16" s="58"/>
      <c r="B16" s="155"/>
      <c r="C16" s="64"/>
      <c r="D16" s="59"/>
      <c r="E16" s="64"/>
      <c r="F16" s="59"/>
      <c r="G16" s="64"/>
      <c r="H16" s="59"/>
      <c r="I16" s="64"/>
      <c r="J16" s="59"/>
      <c r="K16" s="117"/>
      <c r="L16" s="118"/>
      <c r="M16" s="59"/>
      <c r="N16" s="128"/>
    </row>
    <row r="17" spans="1:14" ht="12.75" thickBot="1" x14ac:dyDescent="0.25">
      <c r="A17" s="56" t="s">
        <v>8</v>
      </c>
      <c r="B17" s="154">
        <f t="shared" ref="B17:L17" si="17">B13-B15</f>
        <v>-11.007000000000062</v>
      </c>
      <c r="C17" s="57">
        <f t="shared" si="17"/>
        <v>0</v>
      </c>
      <c r="D17" s="57">
        <f t="shared" si="17"/>
        <v>0</v>
      </c>
      <c r="E17" s="57">
        <f t="shared" si="17"/>
        <v>0</v>
      </c>
      <c r="F17" s="57">
        <f t="shared" si="17"/>
        <v>0</v>
      </c>
      <c r="G17" s="57">
        <f t="shared" si="17"/>
        <v>0</v>
      </c>
      <c r="H17" s="57">
        <f t="shared" si="17"/>
        <v>0</v>
      </c>
      <c r="I17" s="57">
        <f t="shared" si="17"/>
        <v>0</v>
      </c>
      <c r="J17" s="57">
        <f t="shared" si="17"/>
        <v>0</v>
      </c>
      <c r="K17" s="57">
        <f t="shared" si="17"/>
        <v>0</v>
      </c>
      <c r="L17" s="78">
        <f t="shared" si="17"/>
        <v>0</v>
      </c>
      <c r="M17" s="127">
        <f t="shared" ref="M17:N17" si="18">M13-M15</f>
        <v>0</v>
      </c>
      <c r="N17" s="78">
        <f t="shared" si="18"/>
        <v>0</v>
      </c>
    </row>
    <row r="18" spans="1:14" ht="12.75" thickBot="1" x14ac:dyDescent="0.25">
      <c r="A18" s="13" t="s">
        <v>9</v>
      </c>
      <c r="B18" s="121"/>
      <c r="C18" s="120">
        <v>323</v>
      </c>
      <c r="D18" s="120">
        <v>294</v>
      </c>
      <c r="E18" s="120">
        <v>294</v>
      </c>
      <c r="F18" s="120">
        <v>294</v>
      </c>
      <c r="G18" s="120">
        <v>294</v>
      </c>
      <c r="H18" s="120">
        <v>294</v>
      </c>
      <c r="I18" s="120">
        <v>294</v>
      </c>
      <c r="J18" s="120">
        <v>294</v>
      </c>
      <c r="K18" s="120">
        <v>294</v>
      </c>
      <c r="L18" s="120">
        <v>294</v>
      </c>
      <c r="M18" s="120">
        <v>294</v>
      </c>
      <c r="N18" s="120">
        <v>294</v>
      </c>
    </row>
    <row r="19" spans="1:14" ht="12.75" thickBot="1" x14ac:dyDescent="0.25">
      <c r="A19" s="23" t="s">
        <v>12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ht="12.75" thickBot="1" x14ac:dyDescent="0.25">
      <c r="A20" s="22" t="s">
        <v>11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29"/>
      <c r="N20" s="112"/>
    </row>
    <row r="21" spans="1:14" ht="12.75" thickBot="1" x14ac:dyDescent="0.25">
      <c r="A21" s="5" t="s">
        <v>6</v>
      </c>
      <c r="B21" s="156">
        <v>1316.011</v>
      </c>
      <c r="C21" s="14">
        <f t="shared" ref="C21:F21" si="19">B35+C18</f>
        <v>1639.011</v>
      </c>
      <c r="D21" s="14">
        <f t="shared" si="19"/>
        <v>1633.011</v>
      </c>
      <c r="E21" s="14">
        <f t="shared" si="19"/>
        <v>1547.011</v>
      </c>
      <c r="F21" s="14">
        <f t="shared" si="19"/>
        <v>1746.011</v>
      </c>
      <c r="G21" s="14">
        <f>F35+G18</f>
        <v>1750.011</v>
      </c>
      <c r="H21" s="14">
        <f t="shared" ref="H21:N21" si="20">G35+H18</f>
        <v>1879.011</v>
      </c>
      <c r="I21" s="14">
        <f t="shared" si="20"/>
        <v>2133.011</v>
      </c>
      <c r="J21" s="14">
        <f t="shared" si="20"/>
        <v>2387.011</v>
      </c>
      <c r="K21" s="14">
        <f t="shared" si="20"/>
        <v>2591.011</v>
      </c>
      <c r="L21" s="14">
        <f t="shared" si="20"/>
        <v>2795.011</v>
      </c>
      <c r="M21" s="14">
        <f t="shared" si="20"/>
        <v>2999.011</v>
      </c>
      <c r="N21" s="14">
        <f t="shared" si="20"/>
        <v>3203.011</v>
      </c>
    </row>
    <row r="22" spans="1:14" ht="12.75" thickBot="1" x14ac:dyDescent="0.25">
      <c r="A22" s="36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132"/>
      <c r="N22" s="109"/>
    </row>
    <row r="23" spans="1:14" ht="12.75" thickBot="1" x14ac:dyDescent="0.25">
      <c r="A23" s="13" t="s">
        <v>19</v>
      </c>
      <c r="B23" s="47"/>
      <c r="C23" s="47">
        <f t="shared" ref="C23:L23" si="21">SUM(C24:C32)</f>
        <v>-300</v>
      </c>
      <c r="D23" s="47">
        <f t="shared" si="21"/>
        <v>-380</v>
      </c>
      <c r="E23" s="47">
        <f t="shared" si="21"/>
        <v>-95</v>
      </c>
      <c r="F23" s="47">
        <f t="shared" si="21"/>
        <v>-290</v>
      </c>
      <c r="G23" s="47">
        <f t="shared" si="21"/>
        <v>-165</v>
      </c>
      <c r="H23" s="47">
        <f t="shared" si="21"/>
        <v>-40</v>
      </c>
      <c r="I23" s="47">
        <f>SUM(I24:I32)</f>
        <v>-40</v>
      </c>
      <c r="J23" s="47">
        <f>SUM(J24:J32)</f>
        <v>-90</v>
      </c>
      <c r="K23" s="47">
        <f t="shared" si="21"/>
        <v>-90</v>
      </c>
      <c r="L23" s="104">
        <f t="shared" si="21"/>
        <v>-90</v>
      </c>
      <c r="M23" s="104">
        <f t="shared" ref="M23:N23" si="22">SUM(M24:M32)</f>
        <v>-90</v>
      </c>
      <c r="N23" s="79">
        <f t="shared" si="22"/>
        <v>-90</v>
      </c>
    </row>
    <row r="24" spans="1:14" x14ac:dyDescent="0.2">
      <c r="A24" s="44" t="s">
        <v>7</v>
      </c>
      <c r="B24" s="48"/>
      <c r="C24" s="48"/>
      <c r="D24" s="48"/>
      <c r="E24" s="48"/>
      <c r="F24" s="48"/>
      <c r="G24" s="48">
        <v>-125</v>
      </c>
      <c r="H24" s="48"/>
      <c r="I24" s="48"/>
      <c r="J24" s="100"/>
      <c r="K24" s="48"/>
      <c r="L24" s="105"/>
      <c r="M24" s="100"/>
      <c r="N24" s="49"/>
    </row>
    <row r="25" spans="1:14" x14ac:dyDescent="0.2">
      <c r="A25" s="45" t="s">
        <v>33</v>
      </c>
      <c r="B25" s="50"/>
      <c r="C25" s="50"/>
      <c r="D25" s="50"/>
      <c r="E25" s="50">
        <v>-45</v>
      </c>
      <c r="F25" s="50"/>
      <c r="G25" s="50"/>
      <c r="H25" s="50"/>
      <c r="I25" s="50"/>
      <c r="J25" s="101"/>
      <c r="K25" s="50"/>
      <c r="L25" s="106"/>
      <c r="M25" s="101"/>
      <c r="N25" s="51"/>
    </row>
    <row r="26" spans="1:14" x14ac:dyDescent="0.2">
      <c r="A26" s="45" t="s">
        <v>32</v>
      </c>
      <c r="B26" s="50"/>
      <c r="C26" s="50"/>
      <c r="D26" s="50">
        <v>-250</v>
      </c>
      <c r="E26" s="50"/>
      <c r="F26" s="50">
        <v>-250</v>
      </c>
      <c r="G26" s="50"/>
      <c r="H26" s="50"/>
      <c r="I26" s="50"/>
      <c r="J26" s="101">
        <v>-50</v>
      </c>
      <c r="K26" s="101">
        <v>-50</v>
      </c>
      <c r="L26" s="101">
        <v>-50</v>
      </c>
      <c r="M26" s="101">
        <v>-50</v>
      </c>
      <c r="N26" s="101">
        <v>-50</v>
      </c>
    </row>
    <row r="27" spans="1:14" x14ac:dyDescent="0.2">
      <c r="A27" s="45" t="s">
        <v>29</v>
      </c>
      <c r="B27" s="50"/>
      <c r="C27" s="50">
        <v>-80</v>
      </c>
      <c r="D27" s="50">
        <v>-80</v>
      </c>
      <c r="E27" s="50"/>
      <c r="F27" s="50"/>
      <c r="G27" s="50"/>
      <c r="H27" s="50"/>
      <c r="I27" s="50"/>
      <c r="J27" s="101"/>
      <c r="K27" s="50"/>
      <c r="L27" s="106"/>
      <c r="M27" s="101"/>
      <c r="N27" s="51"/>
    </row>
    <row r="28" spans="1:14" x14ac:dyDescent="0.2">
      <c r="A28" s="45" t="s">
        <v>34</v>
      </c>
      <c r="B28" s="50"/>
      <c r="C28" s="50">
        <v>-50</v>
      </c>
      <c r="D28" s="50">
        <v>-50</v>
      </c>
      <c r="E28" s="50">
        <v>-50</v>
      </c>
      <c r="F28" s="50"/>
      <c r="G28" s="50"/>
      <c r="H28" s="50"/>
      <c r="I28" s="50"/>
      <c r="J28" s="101"/>
      <c r="K28" s="50"/>
      <c r="L28" s="106"/>
      <c r="M28" s="101"/>
      <c r="N28" s="51"/>
    </row>
    <row r="29" spans="1:14" x14ac:dyDescent="0.2">
      <c r="A29" s="45" t="s">
        <v>36</v>
      </c>
      <c r="B29" s="50"/>
      <c r="C29" s="50">
        <v>-100</v>
      </c>
      <c r="D29" s="50"/>
      <c r="E29" s="50"/>
      <c r="F29" s="50"/>
      <c r="G29" s="50"/>
      <c r="H29" s="50"/>
      <c r="I29" s="50"/>
      <c r="J29" s="101"/>
      <c r="K29" s="50"/>
      <c r="L29" s="106"/>
      <c r="M29" s="101"/>
      <c r="N29" s="51"/>
    </row>
    <row r="30" spans="1:14" x14ac:dyDescent="0.2">
      <c r="A30" s="66" t="s">
        <v>30</v>
      </c>
      <c r="B30" s="67"/>
      <c r="C30" s="67">
        <v>-40</v>
      </c>
      <c r="D30" s="122"/>
      <c r="E30" s="67"/>
      <c r="F30" s="67"/>
      <c r="G30" s="67"/>
      <c r="H30" s="67"/>
      <c r="I30" s="67"/>
      <c r="J30" s="102"/>
      <c r="K30" s="67"/>
      <c r="L30" s="107"/>
      <c r="M30" s="102"/>
      <c r="N30" s="68"/>
    </row>
    <row r="31" spans="1:14" x14ac:dyDescent="0.2">
      <c r="A31" s="66" t="s">
        <v>35</v>
      </c>
      <c r="B31" s="67"/>
      <c r="C31" s="67">
        <v>-30</v>
      </c>
      <c r="E31" s="67"/>
      <c r="F31" s="67"/>
      <c r="G31" s="67"/>
      <c r="H31" s="67"/>
      <c r="I31" s="67"/>
      <c r="J31" s="102"/>
      <c r="K31" s="67"/>
      <c r="L31" s="107"/>
      <c r="M31" s="102"/>
      <c r="N31" s="68"/>
    </row>
    <row r="32" spans="1:14" ht="12.75" thickBot="1" x14ac:dyDescent="0.25">
      <c r="A32" s="46" t="s">
        <v>10</v>
      </c>
      <c r="B32" s="52"/>
      <c r="C32" s="52"/>
      <c r="D32" s="52"/>
      <c r="E32" s="52"/>
      <c r="F32" s="52">
        <v>-40</v>
      </c>
      <c r="G32" s="52">
        <v>-40</v>
      </c>
      <c r="H32" s="52">
        <v>-40</v>
      </c>
      <c r="I32" s="52">
        <v>-40</v>
      </c>
      <c r="J32" s="103">
        <v>-40</v>
      </c>
      <c r="K32" s="52">
        <v>-40</v>
      </c>
      <c r="L32" s="108">
        <v>-40</v>
      </c>
      <c r="M32" s="103">
        <v>-40</v>
      </c>
      <c r="N32" s="53">
        <v>-40</v>
      </c>
    </row>
    <row r="33" spans="1:14" ht="12.75" thickBot="1" x14ac:dyDescent="0.25">
      <c r="A33" s="80"/>
      <c r="B33" s="139"/>
      <c r="C33" s="42"/>
      <c r="D33" s="42"/>
      <c r="E33" s="42"/>
      <c r="F33" s="42"/>
      <c r="G33" s="42"/>
      <c r="H33" s="42"/>
      <c r="I33" s="42"/>
      <c r="J33" s="43"/>
      <c r="K33" s="138"/>
      <c r="L33" s="139"/>
      <c r="M33" s="139"/>
      <c r="N33" s="135"/>
    </row>
    <row r="34" spans="1:14" x14ac:dyDescent="0.2">
      <c r="A34" s="39" t="s">
        <v>21</v>
      </c>
      <c r="B34" s="140"/>
      <c r="C34" s="40">
        <f t="shared" ref="C34:N34" si="23">B34+C23</f>
        <v>-300</v>
      </c>
      <c r="D34" s="40">
        <f t="shared" si="23"/>
        <v>-680</v>
      </c>
      <c r="E34" s="40">
        <f t="shared" si="23"/>
        <v>-775</v>
      </c>
      <c r="F34" s="40">
        <f t="shared" si="23"/>
        <v>-1065</v>
      </c>
      <c r="G34" s="40">
        <f t="shared" si="23"/>
        <v>-1230</v>
      </c>
      <c r="H34" s="40">
        <f t="shared" si="23"/>
        <v>-1270</v>
      </c>
      <c r="I34" s="40">
        <f>H34+I23</f>
        <v>-1310</v>
      </c>
      <c r="J34" s="130">
        <f>I34+J23</f>
        <v>-1400</v>
      </c>
      <c r="K34" s="133">
        <f t="shared" si="23"/>
        <v>-1490</v>
      </c>
      <c r="L34" s="140">
        <f t="shared" si="23"/>
        <v>-1580</v>
      </c>
      <c r="M34" s="133">
        <f t="shared" si="23"/>
        <v>-1670</v>
      </c>
      <c r="N34" s="131">
        <f t="shared" si="23"/>
        <v>-1760</v>
      </c>
    </row>
    <row r="35" spans="1:14" ht="12.75" thickBot="1" x14ac:dyDescent="0.25">
      <c r="A35" s="37" t="s">
        <v>20</v>
      </c>
      <c r="B35" s="137">
        <f>B21</f>
        <v>1316.011</v>
      </c>
      <c r="C35" s="38">
        <f>C21+C23</f>
        <v>1339.011</v>
      </c>
      <c r="D35" s="38">
        <f t="shared" ref="D35:L35" si="24">D21+D23</f>
        <v>1253.011</v>
      </c>
      <c r="E35" s="38">
        <f t="shared" si="24"/>
        <v>1452.011</v>
      </c>
      <c r="F35" s="38">
        <f t="shared" si="24"/>
        <v>1456.011</v>
      </c>
      <c r="G35" s="38">
        <f t="shared" si="24"/>
        <v>1585.011</v>
      </c>
      <c r="H35" s="38">
        <f t="shared" si="24"/>
        <v>1839.011</v>
      </c>
      <c r="I35" s="38">
        <f>I21+I23</f>
        <v>2093.011</v>
      </c>
      <c r="J35" s="38">
        <f>J21+J23</f>
        <v>2297.011</v>
      </c>
      <c r="K35" s="38">
        <f t="shared" si="24"/>
        <v>2501.011</v>
      </c>
      <c r="L35" s="38">
        <f t="shared" si="24"/>
        <v>2705.011</v>
      </c>
      <c r="M35" s="134">
        <f t="shared" ref="M35:N35" si="25">M21+M23</f>
        <v>2909.011</v>
      </c>
      <c r="N35" s="136">
        <f t="shared" si="25"/>
        <v>3113.011</v>
      </c>
    </row>
    <row r="38" spans="1:14" x14ac:dyDescent="0.2">
      <c r="A38" s="6" t="s">
        <v>37</v>
      </c>
    </row>
    <row r="39" spans="1:14" x14ac:dyDescent="0.2">
      <c r="A39" s="6"/>
    </row>
    <row r="40" spans="1:14" x14ac:dyDescent="0.2">
      <c r="A40" s="6" t="s">
        <v>28</v>
      </c>
    </row>
  </sheetData>
  <phoneticPr fontId="2" type="noConversion"/>
  <pageMargins left="0.31" right="0.13" top="0.48" bottom="0.22" header="0" footer="0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9"/>
  <sheetViews>
    <sheetView showGridLines="0" workbookViewId="0">
      <selection activeCell="E8" sqref="E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 x14ac:dyDescent="0.2">
      <c r="B1" s="24" t="s">
        <v>13</v>
      </c>
      <c r="C1" s="25"/>
      <c r="D1" s="30"/>
      <c r="E1" s="30"/>
    </row>
    <row r="2" spans="2:5" x14ac:dyDescent="0.2">
      <c r="B2" s="24" t="s">
        <v>14</v>
      </c>
      <c r="C2" s="25"/>
      <c r="D2" s="30"/>
      <c r="E2" s="30"/>
    </row>
    <row r="3" spans="2:5" x14ac:dyDescent="0.2">
      <c r="B3" s="26"/>
      <c r="C3" s="26"/>
      <c r="D3" s="31"/>
      <c r="E3" s="31"/>
    </row>
    <row r="4" spans="2:5" ht="38.25" x14ac:dyDescent="0.2">
      <c r="B4" s="27" t="s">
        <v>15</v>
      </c>
      <c r="C4" s="26"/>
      <c r="D4" s="31"/>
      <c r="E4" s="31"/>
    </row>
    <row r="5" spans="2:5" x14ac:dyDescent="0.2">
      <c r="B5" s="26"/>
      <c r="C5" s="26"/>
      <c r="D5" s="31"/>
      <c r="E5" s="31"/>
    </row>
    <row r="6" spans="2:5" ht="25.5" x14ac:dyDescent="0.2">
      <c r="B6" s="24" t="s">
        <v>16</v>
      </c>
      <c r="C6" s="25"/>
      <c r="D6" s="30"/>
      <c r="E6" s="32" t="s">
        <v>17</v>
      </c>
    </row>
    <row r="7" spans="2:5" ht="13.5" thickBot="1" x14ac:dyDescent="0.25">
      <c r="B7" s="26"/>
      <c r="C7" s="26"/>
      <c r="D7" s="31"/>
      <c r="E7" s="31"/>
    </row>
    <row r="8" spans="2:5" ht="39" thickBot="1" x14ac:dyDescent="0.25">
      <c r="B8" s="28" t="s">
        <v>18</v>
      </c>
      <c r="C8" s="29"/>
      <c r="D8" s="33"/>
      <c r="E8" s="34">
        <v>23</v>
      </c>
    </row>
    <row r="9" spans="2:5" x14ac:dyDescent="0.2">
      <c r="B9" s="26"/>
      <c r="C9" s="26"/>
      <c r="D9" s="31"/>
      <c r="E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Kompatibilitetsrapport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</dc:creator>
  <cp:lastModifiedBy>Mogens</cp:lastModifiedBy>
  <cp:lastPrinted>2018-03-02T12:41:00Z</cp:lastPrinted>
  <dcterms:created xsi:type="dcterms:W3CDTF">2009-02-20T07:31:37Z</dcterms:created>
  <dcterms:modified xsi:type="dcterms:W3CDTF">2018-03-02T12:41:29Z</dcterms:modified>
</cp:coreProperties>
</file>